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D:\Javairia Maqsood\January 2020\3-How to Set up Budget for Christmas\4-Free Christmas Budget Templates\"/>
    </mc:Choice>
  </mc:AlternateContent>
  <xr:revisionPtr revIDLastSave="0" documentId="13_ncr:1_{E7A4487B-69FD-4F1D-8A20-2A754303DD8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xpenses" sheetId="1" r:id="rId1"/>
    <sheet name="Income" sheetId="2" r:id="rId2"/>
    <sheet name="Profit - Loss Summary" sheetId="3" r:id="rId3"/>
  </sheets>
  <calcPr calcId="181029"/>
</workbook>
</file>

<file path=xl/calcChain.xml><?xml version="1.0" encoding="utf-8"?>
<calcChain xmlns="http://schemas.openxmlformats.org/spreadsheetml/2006/main">
  <c r="B32" i="1" l="1"/>
  <c r="C32" i="1"/>
  <c r="F24" i="1"/>
  <c r="G24" i="1"/>
  <c r="B25" i="1"/>
  <c r="C25" i="1"/>
  <c r="F19" i="1"/>
  <c r="G19" i="1"/>
  <c r="B19" i="1"/>
  <c r="C19" i="1"/>
  <c r="F11" i="1"/>
  <c r="G11" i="1"/>
  <c r="B11" i="1"/>
  <c r="C11" i="1"/>
  <c r="G4" i="1" l="1"/>
  <c r="F4" i="1"/>
  <c r="E8" i="2"/>
  <c r="E9" i="2"/>
  <c r="E10" i="2"/>
  <c r="E15" i="2"/>
  <c r="E16" i="2"/>
  <c r="E17" i="2"/>
  <c r="E22" i="2"/>
  <c r="E23" i="2"/>
  <c r="E24" i="2"/>
  <c r="E29" i="2"/>
  <c r="E30" i="2"/>
  <c r="E31" i="2"/>
  <c r="E32" i="2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F33" i="2" l="1"/>
  <c r="E25" i="2"/>
  <c r="E33" i="2"/>
  <c r="F25" i="2"/>
  <c r="F18" i="2"/>
  <c r="E18" i="2"/>
  <c r="E11" i="2"/>
  <c r="F11" i="2"/>
  <c r="B7" i="3"/>
  <c r="C7" i="3"/>
  <c r="E4" i="2" l="1"/>
  <c r="B6" i="3" s="1"/>
  <c r="B9" i="3" s="1"/>
  <c r="F4" i="2"/>
  <c r="C6" i="3" s="1"/>
  <c r="C9" i="3" s="1"/>
</calcChain>
</file>

<file path=xl/sharedStrings.xml><?xml version="1.0" encoding="utf-8"?>
<sst xmlns="http://schemas.openxmlformats.org/spreadsheetml/2006/main" count="117" uniqueCount="65">
  <si>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</si>
  <si>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</si>
  <si>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</si>
  <si>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</si>
  <si>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</si>
  <si>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</si>
  <si>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</si>
  <si>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</si>
  <si>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</si>
  <si>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</si>
  <si>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</si>
  <si>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</si>
  <si>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</si>
  <si>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</si>
  <si>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</si>
  <si>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</si>
  <si>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</si>
  <si>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</si>
  <si>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</si>
  <si>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</si>
  <si>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</si>
  <si>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</si>
  <si>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</si>
  <si>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</si>
  <si>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</si>
  <si>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</si>
  <si>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</si>
  <si>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</si>
  <si>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</si>
  <si>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</si>
  <si>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</si>
  <si>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</si>
  <si>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</si>
  <si>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</si>
  <si>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</si>
  <si>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</si>
  <si>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</si>
  <si>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</si>
  <si>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</si>
  <si>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</si>
  <si>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</si>
  <si>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</si>
  <si>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</si>
  <si>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</si>
  <si>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</si>
  <si>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</si>
  <si>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</si>
  <si>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</si>
  <si>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</si>
  <si>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</si>
  <si>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</si>
  <si>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</si>
  <si>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</si>
  <si>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</si>
  <si>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</si>
  <si>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</si>
  <si>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</si>
  <si>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</si>
  <si>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</si>
  <si>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>Type</t>
  </si>
  <si>
    <t>Estimated No.</t>
  </si>
  <si>
    <t>Actual No.</t>
  </si>
  <si>
    <t>Estimated Income</t>
  </si>
  <si>
    <t>Actual Income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</si>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</sst>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28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9"/>
      <name val="Arial"/>
      <family val="2"/>
      <scheme val="minor"/>
    </font>
    <font>
      <sz val="9"/>
      <color indexed="9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ajor"/>
    </font>
    <font>
      <b/>
      <sz val="18"/>
      <color theme="0"/>
      <name val="Arial"/>
      <family val="2"/>
      <scheme val="major"/>
    </font>
    <font>
      <b/>
      <sz val="16"/>
      <color theme="4" tint="-0.249977111117893"/>
      <name val="Arial"/>
      <family val="2"/>
      <scheme val="major"/>
    </font>
    <font>
      <sz val="10"/>
      <color indexed="62"/>
      <name val="Arial"/>
      <family val="2"/>
      <scheme val="minor"/>
    </font>
    <font>
      <b/>
      <sz val="12"/>
      <color indexed="62"/>
      <name val="Arial"/>
      <family val="2"/>
      <scheme val="minor"/>
    </font>
    <font>
      <sz val="18"/>
      <color theme="0"/>
      <name val="Arial"/>
      <family val="2"/>
      <scheme val="major"/>
    </font>
    <font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6"/>
      <name val="Arial"/>
      <family val="2"/>
      <scheme val="minor"/>
    </font>
    <font>
      <b/>
      <sz val="12"/>
      <color indexed="9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sz val="14"/>
      <color theme="4" tint="-0.249977111117893"/>
      <name val="Arial"/>
      <family val="2"/>
      <scheme val="major"/>
    </font>
    <font>
      <sz val="10"/>
      <color theme="4" tint="-0.249977111117893"/>
      <name val="Arial"/>
      <family val="2"/>
      <scheme val="major"/>
    </font>
    <font>
      <b/>
      <sz val="12"/>
      <color indexed="9"/>
      <name val="Arial"/>
      <family val="2"/>
      <scheme val="major"/>
    </font>
    <font>
      <b/>
      <sz val="12"/>
      <color theme="0"/>
      <name val="Arial"/>
      <family val="2"/>
      <scheme val="minor"/>
    </font>
    <font>
      <b/>
      <sz val="14"/>
      <color theme="0"/>
      <name val="Lato"/>
      <family val="2"/>
    </font>
    <font>
      <sz val="14"/>
      <color theme="0"/>
      <name val="Lato"/>
      <family val="2"/>
    </font>
    <font>
      <sz val="14"/>
      <name val="Lato"/>
      <family val="2"/>
    </font>
    <font>
      <b/>
      <sz val="14"/>
      <color theme="4" tint="-0.249977111117893"/>
      <name val="Lato"/>
      <family val="2"/>
    </font>
    <font>
      <b/>
      <sz val="14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4" tint="-0.249977111117893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6" fillId="0" borderId="0" xfId="0" applyFont="1" applyAlignment="1">
      <alignment horizontal="right"/>
    </xf>
    <xf numFmtId="0" fontId="5" fillId="0" borderId="0" xfId="0" applyNumberFormat="1" applyFont="1" applyFill="1" applyBorder="1" applyAlignment="1" applyProtection="1"/>
    <xf numFmtId="8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8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8" fontId="5" fillId="0" borderId="0" xfId="0" applyNumberFormat="1" applyFont="1" applyFill="1" applyAlignment="1" applyProtection="1">
      <alignment horizontal="right"/>
    </xf>
    <xf numFmtId="0" fontId="8" fillId="0" borderId="2" xfId="0" applyFont="1" applyBorder="1"/>
    <xf numFmtId="0" fontId="2" fillId="0" borderId="2" xfId="0" applyFont="1" applyBorder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8" fontId="5" fillId="0" borderId="0" xfId="0" applyNumberFormat="1" applyFont="1" applyFill="1" applyBorder="1" applyAlignment="1" applyProtection="1"/>
    <xf numFmtId="0" fontId="9" fillId="0" borderId="2" xfId="0" applyFont="1" applyBorder="1"/>
    <xf numFmtId="0" fontId="10" fillId="0" borderId="2" xfId="0" applyFont="1" applyBorder="1"/>
    <xf numFmtId="0" fontId="12" fillId="3" borderId="3" xfId="0" applyNumberFormat="1" applyFont="1" applyFill="1" applyBorder="1" applyAlignment="1" applyProtection="1"/>
    <xf numFmtId="8" fontId="3" fillId="4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8" fontId="5" fillId="0" borderId="0" xfId="0" applyNumberFormat="1" applyFont="1" applyFill="1" applyAlignment="1" applyProtection="1"/>
    <xf numFmtId="0" fontId="13" fillId="3" borderId="3" xfId="0" applyNumberFormat="1" applyFont="1" applyFill="1" applyBorder="1" applyAlignment="1" applyProtection="1"/>
    <xf numFmtId="0" fontId="14" fillId="5" borderId="5" xfId="0" applyNumberFormat="1" applyFont="1" applyFill="1" applyBorder="1" applyAlignment="1" applyProtection="1"/>
    <xf numFmtId="0" fontId="4" fillId="5" borderId="3" xfId="0" applyNumberFormat="1" applyFont="1" applyFill="1" applyBorder="1" applyAlignment="1" applyProtection="1"/>
    <xf numFmtId="0" fontId="4" fillId="5" borderId="6" xfId="0" applyNumberFormat="1" applyFont="1" applyFill="1" applyBorder="1" applyAlignment="1" applyProtection="1"/>
    <xf numFmtId="0" fontId="15" fillId="0" borderId="0" xfId="0" applyFont="1"/>
    <xf numFmtId="0" fontId="18" fillId="0" borderId="0" xfId="0" applyNumberFormat="1" applyFont="1" applyFill="1" applyBorder="1" applyAlignment="1" applyProtection="1"/>
    <xf numFmtId="0" fontId="16" fillId="3" borderId="4" xfId="0" applyNumberFormat="1" applyFont="1" applyFill="1" applyBorder="1" applyAlignment="1" applyProtection="1"/>
    <xf numFmtId="0" fontId="21" fillId="3" borderId="4" xfId="0" applyNumberFormat="1" applyFont="1" applyFill="1" applyBorder="1" applyAlignment="1" applyProtection="1">
      <alignment horizontal="right" vertical="center"/>
    </xf>
    <xf numFmtId="0" fontId="17" fillId="0" borderId="4" xfId="0" applyNumberFormat="1" applyFont="1" applyFill="1" applyBorder="1" applyAlignment="1" applyProtection="1"/>
    <xf numFmtId="8" fontId="17" fillId="0" borderId="4" xfId="0" applyNumberFormat="1" applyFont="1" applyFill="1" applyBorder="1" applyAlignment="1" applyProtection="1"/>
    <xf numFmtId="0" fontId="22" fillId="3" borderId="5" xfId="0" applyNumberFormat="1" applyFont="1" applyFill="1" applyBorder="1" applyAlignment="1" applyProtection="1">
      <alignment horizontal="center" wrapText="1"/>
    </xf>
    <xf numFmtId="8" fontId="22" fillId="3" borderId="3" xfId="0" applyNumberFormat="1" applyFont="1" applyFill="1" applyBorder="1" applyAlignment="1" applyProtection="1">
      <alignment vertical="center"/>
    </xf>
    <xf numFmtId="8" fontId="22" fillId="3" borderId="6" xfId="0" applyNumberFormat="1" applyFont="1" applyFill="1" applyBorder="1" applyAlignment="1" applyProtection="1">
      <alignment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0" borderId="0" xfId="0" applyFont="1"/>
    <xf numFmtId="0" fontId="26" fillId="0" borderId="2" xfId="0" applyFont="1" applyBorder="1"/>
    <xf numFmtId="0" fontId="25" fillId="0" borderId="2" xfId="0" applyFont="1" applyBorder="1"/>
    <xf numFmtId="0" fontId="27" fillId="0" borderId="2" xfId="0" applyFont="1" applyBorder="1"/>
    <xf numFmtId="0" fontId="27" fillId="0" borderId="0" xfId="0" applyFont="1" applyAlignment="1">
      <alignment horizontal="right"/>
    </xf>
    <xf numFmtId="0" fontId="23" fillId="3" borderId="3" xfId="0" applyNumberFormat="1" applyFont="1" applyFill="1" applyBorder="1" applyAlignment="1" applyProtection="1"/>
    <xf numFmtId="8" fontId="27" fillId="4" borderId="3" xfId="0" applyNumberFormat="1" applyFont="1" applyFill="1" applyBorder="1" applyAlignment="1" applyProtection="1">
      <alignment horizontal="right"/>
    </xf>
    <xf numFmtId="0" fontId="25" fillId="0" borderId="1" xfId="0" applyFont="1" applyBorder="1"/>
    <xf numFmtId="0" fontId="25" fillId="0" borderId="0" xfId="0" applyFont="1" applyBorder="1"/>
    <xf numFmtId="0" fontId="25" fillId="0" borderId="0" xfId="0" applyNumberFormat="1" applyFont="1" applyFill="1" applyBorder="1" applyAlignment="1" applyProtection="1">
      <alignment horizontal="left"/>
    </xf>
    <xf numFmtId="8" fontId="25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8" fontId="25" fillId="0" borderId="0" xfId="0" applyNumberFormat="1" applyFont="1" applyFill="1" applyBorder="1" applyAlignment="1" applyProtection="1">
      <alignment horizontal="right"/>
    </xf>
    <xf numFmtId="164" fontId="25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/>
    <xf numFmtId="8" fontId="25" fillId="0" borderId="0" xfId="0" applyNumberFormat="1" applyFont="1" applyFill="1" applyAlignment="1" applyProtection="1">
      <alignment horizontal="right"/>
    </xf>
    <xf numFmtId="164" fontId="25" fillId="0" borderId="0" xfId="0" applyNumberFormat="1" applyFont="1" applyFill="1" applyAlignment="1" applyProtection="1">
      <alignment horizontal="right"/>
    </xf>
    <xf numFmtId="7" fontId="25" fillId="0" borderId="0" xfId="0" applyNumberFormat="1" applyFont="1" applyFill="1" applyBorder="1" applyAlignment="1" applyProtection="1">
      <alignment horizontal="right"/>
    </xf>
    <xf numFmtId="7" fontId="25" fillId="0" borderId="0" xfId="0" applyNumberFormat="1" applyFont="1"/>
    <xf numFmtId="164" fontId="25" fillId="0" borderId="0" xfId="0" applyNumberFormat="1" applyFont="1"/>
    <xf numFmtId="0" fontId="25" fillId="0" borderId="0" xfId="0" applyFont="1" applyFill="1" applyBorder="1" applyAlignment="1" applyProtection="1"/>
  </cellXfs>
  <cellStyles count="1">
    <cellStyle name="Normal" xfId="0" builtinId="0"/>
  </cellStyles>
  <dxfs count="119"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4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Lat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Lat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99109131403122"/>
          <c:y val="8.4690688445847637E-2"/>
          <c:w val="0.52115812917594639"/>
          <c:h val="0.7817602010385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formatCode>"$"#,##0.00_);[Red]\("$"#,##0.00\)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2-4942-9377-4DF426536DEE}"/>
            </c:ext>
          </c:extLst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formatCode>"$"#,##0.00_);[Red]\("$"#,##0.00\)</c:formatCode>
                <c:ptCount val="2"/>
                <c:pt idx="0">
                  <c:v>700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2-4942-9377-4DF426536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2032"/>
        <c:axId val="122030912"/>
      </c:barChart>
      <c:catAx>
        <c:axId val="673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203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030912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7372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164810690423177"/>
          <c:y val="0.40716677137426749"/>
          <c:w val="0.24053452115812921"/>
          <c:h val="0.14006536935274796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C11" totalsRowCount="1" headerRowDxfId="56" dataDxfId="54" totalsRowDxfId="55">
  <autoFilter ref="A6:C10" xr:uid="{00000000-0009-0000-0100-000001000000}"/>
  <tableColumns count="3">
    <tableColumn id="1" xr3:uid="{00000000-0010-0000-0000-000001000000}" name="Site" totalsRowLabel="Total" dataDxfId="62" totalsRowDxfId="61"/>
    <tableColumn id="2" xr3:uid="{00000000-0010-0000-0000-000002000000}" name="Estimated" totalsRowFunction="sum" dataDxfId="60" totalsRowDxfId="59"/>
    <tableColumn id="3" xr3:uid="{00000000-0010-0000-0000-000003000000}" name="Actual" totalsRowFunction="count" dataDxfId="58" totalsRowDxfId="57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1:F25" totalsRowCount="1" headerRowDxfId="90" dataDxfId="89">
  <autoFilter ref="A21:F24" xr:uid="{00000000-0009-0000-0100-00000B000000}"/>
  <tableColumns count="6">
    <tableColumn id="1" xr3:uid="{00000000-0010-0000-0900-000001000000}" name="Estimated No." totalsRowLabel="Total" dataDxfId="88" totalsRowDxfId="87"/>
    <tableColumn id="2" xr3:uid="{00000000-0010-0000-0900-000002000000}" name="Actual No." dataDxfId="86" totalsRowDxfId="85"/>
    <tableColumn id="3" xr3:uid="{00000000-0010-0000-0900-000003000000}" name="Type" dataDxfId="84" totalsRowDxfId="83"/>
    <tableColumn id="4" xr3:uid="{00000000-0010-0000-0900-000004000000}" name="Price" dataDxfId="82" totalsRowDxfId="81"/>
    <tableColumn id="5" xr3:uid="{00000000-0010-0000-0900-000005000000}" name="Estimated Income" totalsRowFunction="sum" dataDxfId="80" totalsRowDxfId="79">
      <calculatedColumnFormula>A22*D22</calculatedColumnFormula>
    </tableColumn>
    <tableColumn id="6" xr3:uid="{00000000-0010-0000-0900-000006000000}" name="Actual Income" totalsRowFunction="sum" dataDxfId="78" totalsRowDxfId="77">
      <calculatedColumnFormula>B22*D22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28:F33" totalsRowCount="1" headerRowDxfId="76" dataDxfId="75">
  <autoFilter ref="A28:F32" xr:uid="{00000000-0009-0000-0100-00000C000000}"/>
  <tableColumns count="6">
    <tableColumn id="1" xr3:uid="{00000000-0010-0000-0A00-000001000000}" name="Estimated No." totalsRowLabel="Total" dataDxfId="74" totalsRowDxfId="73"/>
    <tableColumn id="2" xr3:uid="{00000000-0010-0000-0A00-000002000000}" name="Actual No." dataDxfId="72" totalsRowDxfId="71"/>
    <tableColumn id="3" xr3:uid="{00000000-0010-0000-0A00-000003000000}" name="Type" dataDxfId="70" totalsRowDxfId="69"/>
    <tableColumn id="4" xr3:uid="{00000000-0010-0000-0A00-000004000000}" name="Price" dataDxfId="68" totalsRowDxfId="67"/>
    <tableColumn id="5" xr3:uid="{00000000-0010-0000-0A00-000005000000}" name="Estimated Income" totalsRowFunction="sum" dataDxfId="66" totalsRowDxfId="65">
      <calculatedColumnFormula>A29*D29</calculatedColumnFormula>
    </tableColumn>
    <tableColumn id="6" xr3:uid="{00000000-0010-0000-0A00-000006000000}" name="Actual Income" totalsRowFunction="sum" dataDxfId="64" totalsRowDxfId="63">
      <calculatedColumnFormula>B29*D29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E6:G11" totalsRowCount="1" headerRowDxfId="47" dataDxfId="45" totalsRowDxfId="46">
  <autoFilter ref="E6:G10" xr:uid="{00000000-0009-0000-0100-000003000000}"/>
  <tableColumns count="3">
    <tableColumn id="1" xr3:uid="{00000000-0010-0000-0100-000001000000}" name="Refreshments" totalsRowLabel="Total" dataDxfId="53" totalsRowDxfId="52"/>
    <tableColumn id="2" xr3:uid="{00000000-0010-0000-0100-000002000000}" name="Estimated" totalsRowFunction="sum" dataDxfId="51" totalsRowDxfId="50"/>
    <tableColumn id="3" xr3:uid="{00000000-0010-0000-0100-000003000000}" name="Actual" totalsRowFunction="count" dataDxfId="49" totalsRowDxfId="48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3:C19" totalsRowCount="1" headerRowDxfId="38" dataDxfId="36" totalsRowDxfId="37">
  <autoFilter ref="A13:C18" xr:uid="{00000000-0009-0000-0100-000004000000}"/>
  <tableColumns count="3">
    <tableColumn id="1" xr3:uid="{00000000-0010-0000-0200-000001000000}" name="Decorations" totalsRowLabel="Total" dataDxfId="44" totalsRowDxfId="43"/>
    <tableColumn id="2" xr3:uid="{00000000-0010-0000-0200-000002000000}" name="Estimated" totalsRowFunction="sum" dataDxfId="42" totalsRowDxfId="41"/>
    <tableColumn id="3" xr3:uid="{00000000-0010-0000-0200-000003000000}" name="Actual" totalsRowFunction="sum" dataDxfId="40" totalsRowDxfId="39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E13:G19" totalsRowCount="1" headerRowDxfId="29" dataDxfId="27" totalsRowDxfId="28">
  <autoFilter ref="E13:G18" xr:uid="{00000000-0009-0000-0100-000005000000}"/>
  <tableColumns count="3">
    <tableColumn id="1" xr3:uid="{00000000-0010-0000-0300-000001000000}" name="Program" totalsRowLabel="Total" dataDxfId="35" totalsRowDxfId="34"/>
    <tableColumn id="2" xr3:uid="{00000000-0010-0000-0300-000002000000}" name="Estimated" totalsRowFunction="sum" dataDxfId="33" totalsRowDxfId="32"/>
    <tableColumn id="3" xr3:uid="{00000000-0010-0000-0300-000003000000}" name="Actual" totalsRowFunction="count" dataDxfId="31" totalsRowDxfId="30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1:C25" totalsRowCount="1" headerRowDxfId="20" dataDxfId="18" totalsRowDxfId="19">
  <autoFilter ref="A21:C24" xr:uid="{00000000-0009-0000-0100-000006000000}"/>
  <tableColumns count="3">
    <tableColumn id="1" xr3:uid="{00000000-0010-0000-0400-000001000000}" name="Publicity" totalsRowLabel="Total" dataDxfId="26" totalsRowDxfId="25"/>
    <tableColumn id="2" xr3:uid="{00000000-0010-0000-0400-000002000000}" name="Estimated" totalsRowFunction="sum" dataDxfId="24" totalsRowDxfId="23"/>
    <tableColumn id="3" xr3:uid="{00000000-0010-0000-0400-000003000000}" name="Actual" totalsRowFunction="count" dataDxfId="22" totalsRowDxfId="2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E21:G24" totalsRowCount="1" headerRowDxfId="11" dataDxfId="9" totalsRowDxfId="10">
  <autoFilter ref="E21:G23" xr:uid="{00000000-0009-0000-0100-000007000000}"/>
  <tableColumns count="3">
    <tableColumn id="1" xr3:uid="{00000000-0010-0000-0500-000001000000}" name="Prizes" totalsRowLabel="Total" dataDxfId="17" totalsRowDxfId="16"/>
    <tableColumn id="2" xr3:uid="{00000000-0010-0000-0500-000002000000}" name="Estimated" totalsRowFunction="sum" dataDxfId="15" totalsRowDxfId="14"/>
    <tableColumn id="3" xr3:uid="{00000000-0010-0000-0500-000003000000}" name="Actual" totalsRowFunction="count" dataDxfId="13" totalsRowDxfId="1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7:C32" totalsRowCount="1" headerRowDxfId="2" dataDxfId="0" totalsRowDxfId="1">
  <autoFilter ref="A27:C31" xr:uid="{00000000-0009-0000-0100-000008000000}"/>
  <tableColumns count="3">
    <tableColumn id="1" xr3:uid="{00000000-0010-0000-0600-000001000000}" name="Miscellaneous" totalsRowLabel="Total" dataDxfId="8" totalsRowDxfId="7"/>
    <tableColumn id="2" xr3:uid="{00000000-0010-0000-0600-000002000000}" name="Estimated" totalsRowFunction="sum" dataDxfId="6" totalsRowDxfId="5"/>
    <tableColumn id="3" xr3:uid="{00000000-0010-0000-0600-000003000000}" name="Actual" totalsRowFunction="count" dataDxfId="4" totalsRowDxfId="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7:F11" totalsRowCount="1" headerRowDxfId="118" dataDxfId="117">
  <autoFilter ref="A7:F10" xr:uid="{00000000-0009-0000-0100-000009000000}"/>
  <tableColumns count="6">
    <tableColumn id="1" xr3:uid="{00000000-0010-0000-0700-000001000000}" name="Estimated No." totalsRowLabel="Total" dataDxfId="116" totalsRowDxfId="115"/>
    <tableColumn id="2" xr3:uid="{00000000-0010-0000-0700-000002000000}" name="Actual No." dataDxfId="114" totalsRowDxfId="113"/>
    <tableColumn id="3" xr3:uid="{00000000-0010-0000-0700-000003000000}" name="Type" dataDxfId="112" totalsRowDxfId="111"/>
    <tableColumn id="4" xr3:uid="{00000000-0010-0000-0700-000004000000}" name="Price" dataDxfId="110" totalsRowDxfId="109"/>
    <tableColumn id="6" xr3:uid="{00000000-0010-0000-0700-000006000000}" name="Estimated Income" totalsRowFunction="sum" dataDxfId="108" totalsRowDxfId="107">
      <calculatedColumnFormula>A8*D8</calculatedColumnFormula>
    </tableColumn>
    <tableColumn id="7" xr3:uid="{00000000-0010-0000-0700-000007000000}" name="Actual Income" totalsRowFunction="sum" dataDxfId="106" totalsRowDxfId="105">
      <calculatedColumnFormula>B8*D8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14:F18" totalsRowCount="1" headerRowDxfId="104" dataDxfId="103">
  <autoFilter ref="A14:F17" xr:uid="{00000000-0009-0000-0100-00000A000000}"/>
  <tableColumns count="6">
    <tableColumn id="1" xr3:uid="{00000000-0010-0000-0800-000001000000}" name="Estimated No." totalsRowLabel="Total" dataDxfId="102" totalsRowDxfId="101"/>
    <tableColumn id="2" xr3:uid="{00000000-0010-0000-0800-000002000000}" name="Actual No." dataDxfId="100" totalsRowDxfId="99"/>
    <tableColumn id="3" xr3:uid="{00000000-0010-0000-0800-000003000000}" name="Type" dataDxfId="98" totalsRowDxfId="97"/>
    <tableColumn id="4" xr3:uid="{00000000-0010-0000-0800-000004000000}" name="Price" dataDxfId="96" totalsRowDxfId="95"/>
    <tableColumn id="5" xr3:uid="{00000000-0010-0000-0800-000005000000}" name="Estimated Income" totalsRowFunction="sum" dataDxfId="94" totalsRowDxfId="93">
      <calculatedColumnFormula>A15*D15</calculatedColumnFormula>
    </tableColumn>
    <tableColumn id="6" xr3:uid="{00000000-0010-0000-0800-000006000000}" name="Actual Income" totalsRowFunction="sum" dataDxfId="92" totalsRowDxfId="91">
      <calculatedColumnFormula>B15*D15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G38"/>
  <sheetViews>
    <sheetView showGridLines="0" tabSelected="1" zoomScaleNormal="100" workbookViewId="0">
      <selection activeCell="I17" sqref="A1:XFD1048576"/>
    </sheetView>
  </sheetViews>
  <sheetFormatPr defaultColWidth="9.109375" defaultRowHeight="17.399999999999999" x14ac:dyDescent="0.3"/>
  <cols>
    <col min="1" max="1" width="22.109375" style="41" customWidth="1"/>
    <col min="2" max="3" width="21" style="41" customWidth="1"/>
    <col min="4" max="4" width="3.44140625" style="41" customWidth="1"/>
    <col min="5" max="5" width="28.33203125" style="41" customWidth="1"/>
    <col min="6" max="7" width="21" style="41" customWidth="1"/>
    <col min="8" max="16384" width="9.109375" style="41"/>
  </cols>
  <sheetData>
    <row r="1" spans="1:7" ht="30.75" customHeight="1" x14ac:dyDescent="0.3">
      <c r="A1" s="38" t="s">
        <v>56</v>
      </c>
      <c r="B1" s="39"/>
      <c r="C1" s="39"/>
      <c r="D1" s="40"/>
      <c r="E1" s="40"/>
      <c r="F1" s="40"/>
      <c r="G1" s="40"/>
    </row>
    <row r="2" spans="1:7" ht="18" thickBot="1" x14ac:dyDescent="0.35">
      <c r="A2" s="42" t="s">
        <v>0</v>
      </c>
      <c r="B2" s="43"/>
      <c r="C2" s="43"/>
      <c r="D2" s="44"/>
      <c r="E2" s="43"/>
      <c r="F2" s="43"/>
      <c r="G2" s="44"/>
    </row>
    <row r="3" spans="1:7" ht="18" thickTop="1" x14ac:dyDescent="0.3">
      <c r="F3" s="45" t="s">
        <v>5</v>
      </c>
      <c r="G3" s="45" t="s">
        <v>6</v>
      </c>
    </row>
    <row r="4" spans="1:7" x14ac:dyDescent="0.3">
      <c r="A4" s="46" t="s">
        <v>35</v>
      </c>
      <c r="B4" s="46"/>
      <c r="C4" s="46"/>
      <c r="D4" s="46"/>
      <c r="E4" s="46"/>
      <c r="F4" s="47">
        <f>SUM(B11,B19,B25,B32,F11,F19,F24)</f>
        <v>700</v>
      </c>
      <c r="G4" s="47">
        <f>SUM(C11,C19,C25,C32,G11,G19,G24)</f>
        <v>300</v>
      </c>
    </row>
    <row r="5" spans="1:7" x14ac:dyDescent="0.3">
      <c r="A5" s="48"/>
      <c r="B5" s="48"/>
      <c r="C5" s="48"/>
      <c r="D5" s="49"/>
      <c r="E5" s="48"/>
      <c r="F5" s="48"/>
      <c r="G5" s="48"/>
    </row>
    <row r="6" spans="1:7" x14ac:dyDescent="0.3">
      <c r="A6" s="50" t="s">
        <v>12</v>
      </c>
      <c r="B6" s="51" t="s">
        <v>5</v>
      </c>
      <c r="C6" s="51" t="s">
        <v>6</v>
      </c>
      <c r="E6" s="52" t="s">
        <v>7</v>
      </c>
      <c r="F6" s="51" t="s">
        <v>5</v>
      </c>
      <c r="G6" s="51" t="s">
        <v>6</v>
      </c>
    </row>
    <row r="7" spans="1:7" x14ac:dyDescent="0.3">
      <c r="A7" s="52" t="s">
        <v>1</v>
      </c>
      <c r="B7" s="53">
        <v>500</v>
      </c>
      <c r="C7" s="54"/>
      <c r="E7" s="52" t="s">
        <v>8</v>
      </c>
      <c r="F7" s="53"/>
      <c r="G7" s="54"/>
    </row>
    <row r="8" spans="1:7" x14ac:dyDescent="0.3">
      <c r="A8" s="52" t="s">
        <v>2</v>
      </c>
      <c r="B8" s="53"/>
      <c r="C8" s="54"/>
      <c r="E8" s="52" t="s">
        <v>9</v>
      </c>
      <c r="F8" s="53"/>
      <c r="G8" s="54"/>
    </row>
    <row r="9" spans="1:7" x14ac:dyDescent="0.3">
      <c r="A9" s="52" t="s">
        <v>3</v>
      </c>
      <c r="B9" s="53"/>
      <c r="C9" s="54"/>
      <c r="E9" s="52" t="s">
        <v>10</v>
      </c>
      <c r="F9" s="53"/>
      <c r="G9" s="54"/>
    </row>
    <row r="10" spans="1:7" x14ac:dyDescent="0.3">
      <c r="A10" s="52" t="s">
        <v>4</v>
      </c>
      <c r="B10" s="53"/>
      <c r="C10" s="54"/>
      <c r="E10" s="52" t="s">
        <v>11</v>
      </c>
      <c r="F10" s="53"/>
      <c r="G10" s="54"/>
    </row>
    <row r="11" spans="1:7" x14ac:dyDescent="0.3">
      <c r="A11" s="55" t="s">
        <v>58</v>
      </c>
      <c r="B11" s="56">
        <f>SUBTOTAL(109,Table1[Estimated])</f>
        <v>500</v>
      </c>
      <c r="C11" s="57">
        <f>SUBTOTAL(103,Table1[Actual])</f>
        <v>0</v>
      </c>
      <c r="E11" s="55" t="s">
        <v>58</v>
      </c>
      <c r="F11" s="56">
        <f>SUBTOTAL(109,Table3[Estimated])</f>
        <v>0</v>
      </c>
      <c r="G11" s="57">
        <f>SUBTOTAL(103,Table3[Actual])</f>
        <v>0</v>
      </c>
    </row>
    <row r="13" spans="1:7" x14ac:dyDescent="0.3">
      <c r="A13" s="52" t="s">
        <v>13</v>
      </c>
      <c r="B13" s="51" t="s">
        <v>5</v>
      </c>
      <c r="C13" s="51" t="s">
        <v>6</v>
      </c>
      <c r="E13" s="52" t="s">
        <v>23</v>
      </c>
      <c r="F13" s="51" t="s">
        <v>5</v>
      </c>
      <c r="G13" s="51" t="s">
        <v>6</v>
      </c>
    </row>
    <row r="14" spans="1:7" x14ac:dyDescent="0.3">
      <c r="A14" s="52" t="s">
        <v>14</v>
      </c>
      <c r="B14" s="53">
        <v>200</v>
      </c>
      <c r="C14" s="53">
        <v>300</v>
      </c>
      <c r="E14" s="52" t="s">
        <v>19</v>
      </c>
      <c r="F14" s="53"/>
      <c r="G14" s="54"/>
    </row>
    <row r="15" spans="1:7" x14ac:dyDescent="0.3">
      <c r="A15" s="52" t="s">
        <v>15</v>
      </c>
      <c r="B15" s="53"/>
      <c r="C15" s="53"/>
      <c r="E15" s="52" t="s">
        <v>20</v>
      </c>
      <c r="F15" s="53"/>
      <c r="G15" s="54"/>
    </row>
    <row r="16" spans="1:7" x14ac:dyDescent="0.3">
      <c r="A16" s="52" t="s">
        <v>16</v>
      </c>
      <c r="B16" s="53"/>
      <c r="C16" s="53"/>
      <c r="E16" s="52" t="s">
        <v>21</v>
      </c>
      <c r="F16" s="53"/>
      <c r="G16" s="54"/>
    </row>
    <row r="17" spans="1:7" x14ac:dyDescent="0.3">
      <c r="A17" s="52" t="s">
        <v>17</v>
      </c>
      <c r="B17" s="53"/>
      <c r="C17" s="53"/>
      <c r="E17" s="52" t="s">
        <v>22</v>
      </c>
      <c r="F17" s="53"/>
      <c r="G17" s="54"/>
    </row>
    <row r="18" spans="1:7" x14ac:dyDescent="0.3">
      <c r="A18" s="52" t="s">
        <v>18</v>
      </c>
      <c r="B18" s="53"/>
      <c r="C18" s="53"/>
      <c r="E18" s="52" t="s">
        <v>36</v>
      </c>
      <c r="F18" s="53"/>
      <c r="G18" s="54"/>
    </row>
    <row r="19" spans="1:7" x14ac:dyDescent="0.3">
      <c r="A19" s="55" t="s">
        <v>58</v>
      </c>
      <c r="B19" s="56">
        <f>SUBTOTAL(109,Table4[Estimated])</f>
        <v>200</v>
      </c>
      <c r="C19" s="56">
        <f>SUBTOTAL(109,Table4[Actual])</f>
        <v>300</v>
      </c>
      <c r="E19" s="55" t="s">
        <v>58</v>
      </c>
      <c r="F19" s="56">
        <f>SUBTOTAL(109,Table5[Estimated])</f>
        <v>0</v>
      </c>
      <c r="G19" s="57">
        <f>SUBTOTAL(103,Table5[Actual])</f>
        <v>0</v>
      </c>
    </row>
    <row r="21" spans="1:7" x14ac:dyDescent="0.3">
      <c r="A21" s="52" t="s">
        <v>24</v>
      </c>
      <c r="B21" s="51" t="s">
        <v>5</v>
      </c>
      <c r="C21" s="51" t="s">
        <v>6</v>
      </c>
      <c r="E21" s="52" t="s">
        <v>28</v>
      </c>
      <c r="F21" s="51" t="s">
        <v>5</v>
      </c>
      <c r="G21" s="51" t="s">
        <v>6</v>
      </c>
    </row>
    <row r="22" spans="1:7" x14ac:dyDescent="0.3">
      <c r="A22" s="52" t="s">
        <v>25</v>
      </c>
      <c r="B22" s="53"/>
      <c r="C22" s="54"/>
      <c r="E22" s="52" t="s">
        <v>52</v>
      </c>
      <c r="F22" s="53"/>
      <c r="G22" s="54"/>
    </row>
    <row r="23" spans="1:7" x14ac:dyDescent="0.3">
      <c r="A23" s="52" t="s">
        <v>26</v>
      </c>
      <c r="B23" s="53"/>
      <c r="C23" s="54"/>
      <c r="E23" s="52" t="s">
        <v>29</v>
      </c>
      <c r="F23" s="58"/>
      <c r="G23" s="54"/>
    </row>
    <row r="24" spans="1:7" x14ac:dyDescent="0.3">
      <c r="A24" s="52" t="s">
        <v>27</v>
      </c>
      <c r="B24" s="53"/>
      <c r="C24" s="54"/>
      <c r="E24" s="55" t="s">
        <v>58</v>
      </c>
      <c r="F24" s="59">
        <f>SUBTOTAL(109,Table7[Estimated])</f>
        <v>0</v>
      </c>
      <c r="G24" s="60">
        <f>SUBTOTAL(103,Table7[Actual])</f>
        <v>0</v>
      </c>
    </row>
    <row r="25" spans="1:7" x14ac:dyDescent="0.3">
      <c r="A25" s="55" t="s">
        <v>58</v>
      </c>
      <c r="B25" s="56">
        <f>SUBTOTAL(109,Table6[Estimated])</f>
        <v>0</v>
      </c>
      <c r="C25" s="57">
        <f>SUBTOTAL(103,Table6[Actual])</f>
        <v>0</v>
      </c>
    </row>
    <row r="27" spans="1:7" x14ac:dyDescent="0.3">
      <c r="A27" s="52" t="s">
        <v>30</v>
      </c>
      <c r="B27" s="51" t="s">
        <v>5</v>
      </c>
      <c r="C27" s="51" t="s">
        <v>6</v>
      </c>
    </row>
    <row r="28" spans="1:7" x14ac:dyDescent="0.3">
      <c r="A28" s="52" t="s">
        <v>31</v>
      </c>
      <c r="B28" s="53"/>
      <c r="C28" s="54"/>
    </row>
    <row r="29" spans="1:7" x14ac:dyDescent="0.3">
      <c r="A29" s="52" t="s">
        <v>32</v>
      </c>
      <c r="B29" s="53"/>
      <c r="C29" s="54"/>
    </row>
    <row r="30" spans="1:7" x14ac:dyDescent="0.3">
      <c r="A30" s="52" t="s">
        <v>33</v>
      </c>
      <c r="B30" s="53"/>
      <c r="C30" s="54"/>
    </row>
    <row r="31" spans="1:7" s="49" customFormat="1" x14ac:dyDescent="0.3">
      <c r="A31" s="52" t="s">
        <v>34</v>
      </c>
      <c r="B31" s="53"/>
      <c r="C31" s="54"/>
    </row>
    <row r="32" spans="1:7" s="49" customFormat="1" x14ac:dyDescent="0.3">
      <c r="A32" s="61" t="s">
        <v>58</v>
      </c>
      <c r="B32" s="53">
        <f>SUBTOTAL(109,Table8[Estimated])</f>
        <v>0</v>
      </c>
      <c r="C32" s="54">
        <f>SUBTOTAL(103,Table8[Actual])</f>
        <v>0</v>
      </c>
    </row>
    <row r="33" s="49" customFormat="1" x14ac:dyDescent="0.3"/>
    <row r="34" s="49" customFormat="1" x14ac:dyDescent="0.3"/>
    <row r="35" s="49" customFormat="1" x14ac:dyDescent="0.3"/>
    <row r="36" s="49" customFormat="1" x14ac:dyDescent="0.3"/>
    <row r="37" s="49" customFormat="1" x14ac:dyDescent="0.3"/>
    <row r="38" s="49" customFormat="1" x14ac:dyDescent="0.3"/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8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F33"/>
  <sheetViews>
    <sheetView showGridLines="0" zoomScaleNormal="100" zoomScaleSheetLayoutView="75" workbookViewId="0">
      <selection sqref="A1:F1"/>
    </sheetView>
  </sheetViews>
  <sheetFormatPr defaultColWidth="9.109375" defaultRowHeight="13.2" x14ac:dyDescent="0.25"/>
  <cols>
    <col min="1" max="2" width="21" style="1" customWidth="1"/>
    <col min="3" max="3" width="17.88671875" style="1" customWidth="1"/>
    <col min="4" max="6" width="21" style="1" customWidth="1"/>
    <col min="7" max="16384" width="9.109375" style="1"/>
  </cols>
  <sheetData>
    <row r="1" spans="1:6" ht="30.75" customHeight="1" x14ac:dyDescent="0.25">
      <c r="A1" s="34" t="s">
        <v>56</v>
      </c>
      <c r="B1" s="35"/>
      <c r="C1" s="35"/>
      <c r="D1" s="35"/>
      <c r="E1" s="35"/>
      <c r="F1" s="35"/>
    </row>
    <row r="2" spans="1:6" ht="21.6" thickBot="1" x14ac:dyDescent="0.45">
      <c r="A2" s="10" t="s">
        <v>41</v>
      </c>
      <c r="B2" s="15"/>
      <c r="C2" s="16"/>
      <c r="D2" s="15"/>
      <c r="E2" s="16"/>
      <c r="F2" s="16"/>
    </row>
    <row r="3" spans="1:6" ht="13.5" customHeight="1" thickTop="1" x14ac:dyDescent="0.25">
      <c r="E3" s="2" t="s">
        <v>5</v>
      </c>
      <c r="F3" s="2" t="s">
        <v>6</v>
      </c>
    </row>
    <row r="4" spans="1:6" ht="12.75" customHeight="1" x14ac:dyDescent="0.25">
      <c r="A4" s="21" t="s">
        <v>38</v>
      </c>
      <c r="B4" s="17"/>
      <c r="C4" s="17"/>
      <c r="D4" s="17"/>
      <c r="E4" s="18">
        <f>SUM(E11,E18,E25,E33)</f>
        <v>1936</v>
      </c>
      <c r="F4" s="18">
        <f>SUM(F11,F18,F25,F33)</f>
        <v>1831</v>
      </c>
    </row>
    <row r="5" spans="1:6" x14ac:dyDescent="0.25">
      <c r="A5" s="3"/>
      <c r="B5" s="3"/>
      <c r="C5" s="12"/>
      <c r="D5" s="3"/>
      <c r="E5" s="3"/>
      <c r="F5" s="3"/>
    </row>
    <row r="6" spans="1:6" x14ac:dyDescent="0.25">
      <c r="A6" s="22" t="s">
        <v>37</v>
      </c>
      <c r="B6" s="23"/>
      <c r="C6" s="23"/>
      <c r="D6" s="23"/>
      <c r="E6" s="23"/>
      <c r="F6" s="24"/>
    </row>
    <row r="7" spans="1:6" x14ac:dyDescent="0.25">
      <c r="A7" s="19" t="s">
        <v>60</v>
      </c>
      <c r="B7" s="19" t="s">
        <v>61</v>
      </c>
      <c r="C7" s="5" t="s">
        <v>59</v>
      </c>
      <c r="D7" s="5" t="s">
        <v>64</v>
      </c>
      <c r="E7" s="19" t="s">
        <v>62</v>
      </c>
      <c r="F7" s="19" t="s">
        <v>63</v>
      </c>
    </row>
    <row r="8" spans="1:6" x14ac:dyDescent="0.25">
      <c r="A8" s="13">
        <v>300</v>
      </c>
      <c r="B8" s="13">
        <v>278</v>
      </c>
      <c r="C8" s="13" t="s">
        <v>57</v>
      </c>
      <c r="D8" s="14">
        <v>5</v>
      </c>
      <c r="E8" s="4">
        <f>A8*D8</f>
        <v>1500</v>
      </c>
      <c r="F8" s="4">
        <f>B8*D8</f>
        <v>1390</v>
      </c>
    </row>
    <row r="9" spans="1:6" x14ac:dyDescent="0.25">
      <c r="A9" s="13">
        <v>197</v>
      </c>
      <c r="B9" s="13">
        <v>195</v>
      </c>
      <c r="C9" s="13" t="s">
        <v>43</v>
      </c>
      <c r="D9" s="14">
        <v>2</v>
      </c>
      <c r="E9" s="4">
        <f>A9*D9</f>
        <v>394</v>
      </c>
      <c r="F9" s="4">
        <f>B9*D9</f>
        <v>390</v>
      </c>
    </row>
    <row r="10" spans="1:6" x14ac:dyDescent="0.25">
      <c r="A10" s="13">
        <v>42</v>
      </c>
      <c r="B10" s="13">
        <v>51</v>
      </c>
      <c r="C10" s="13" t="s">
        <v>44</v>
      </c>
      <c r="D10" s="14">
        <v>1</v>
      </c>
      <c r="E10" s="4">
        <f>A10*D10</f>
        <v>42</v>
      </c>
      <c r="F10" s="4">
        <f>B10*D10</f>
        <v>51</v>
      </c>
    </row>
    <row r="11" spans="1:6" x14ac:dyDescent="0.25">
      <c r="A11" s="8" t="s">
        <v>58</v>
      </c>
      <c r="B11" s="8"/>
      <c r="C11" s="8"/>
      <c r="D11" s="7"/>
      <c r="E11" s="9">
        <f>SUBTOTAL(109,Table9[Estimated Income])</f>
        <v>1936</v>
      </c>
      <c r="F11" s="9">
        <f>SUBTOTAL(109,Table9[Actual Income])</f>
        <v>1831</v>
      </c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22" t="s">
        <v>53</v>
      </c>
      <c r="B13" s="23"/>
      <c r="C13" s="23"/>
      <c r="D13" s="23"/>
      <c r="E13" s="23"/>
      <c r="F13" s="24"/>
    </row>
    <row r="14" spans="1:6" x14ac:dyDescent="0.25">
      <c r="A14" s="5" t="s">
        <v>60</v>
      </c>
      <c r="B14" s="5" t="s">
        <v>61</v>
      </c>
      <c r="C14" s="5" t="s">
        <v>59</v>
      </c>
      <c r="D14" s="6" t="s">
        <v>64</v>
      </c>
      <c r="E14" s="6" t="s">
        <v>62</v>
      </c>
      <c r="F14" s="6" t="s">
        <v>63</v>
      </c>
    </row>
    <row r="15" spans="1:6" x14ac:dyDescent="0.25">
      <c r="A15" s="3"/>
      <c r="B15" s="3"/>
      <c r="C15" s="13" t="s">
        <v>45</v>
      </c>
      <c r="D15" s="14"/>
      <c r="E15" s="14">
        <f>A15*D15</f>
        <v>0</v>
      </c>
      <c r="F15" s="14">
        <f>B15*D15</f>
        <v>0</v>
      </c>
    </row>
    <row r="16" spans="1:6" x14ac:dyDescent="0.25">
      <c r="A16" s="3"/>
      <c r="B16" s="3"/>
      <c r="C16" s="13" t="s">
        <v>46</v>
      </c>
      <c r="D16" s="14"/>
      <c r="E16" s="14">
        <f>A16*D16</f>
        <v>0</v>
      </c>
      <c r="F16" s="14">
        <f>B16*D16</f>
        <v>0</v>
      </c>
    </row>
    <row r="17" spans="1:6" x14ac:dyDescent="0.25">
      <c r="A17" s="3"/>
      <c r="B17" s="3"/>
      <c r="C17" s="13" t="s">
        <v>47</v>
      </c>
      <c r="D17" s="14"/>
      <c r="E17" s="14">
        <f>A17*D17</f>
        <v>0</v>
      </c>
      <c r="F17" s="14">
        <f>B17*D17</f>
        <v>0</v>
      </c>
    </row>
    <row r="18" spans="1:6" x14ac:dyDescent="0.25">
      <c r="A18" s="7" t="s">
        <v>58</v>
      </c>
      <c r="B18" s="7"/>
      <c r="C18" s="8"/>
      <c r="D18" s="7"/>
      <c r="E18" s="20">
        <f>SUBTOTAL(109,Table10[Estimated Income])</f>
        <v>0</v>
      </c>
      <c r="F18" s="20">
        <f>SUBTOTAL(109,Table10[Actual Income])</f>
        <v>0</v>
      </c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22" t="s">
        <v>54</v>
      </c>
      <c r="B20" s="23"/>
      <c r="C20" s="23"/>
      <c r="D20" s="23"/>
      <c r="E20" s="23"/>
      <c r="F20" s="24"/>
    </row>
    <row r="21" spans="1:6" x14ac:dyDescent="0.25">
      <c r="A21" s="5" t="s">
        <v>60</v>
      </c>
      <c r="B21" s="5" t="s">
        <v>61</v>
      </c>
      <c r="C21" s="5" t="s">
        <v>59</v>
      </c>
      <c r="D21" s="6" t="s">
        <v>64</v>
      </c>
      <c r="E21" s="6" t="s">
        <v>62</v>
      </c>
      <c r="F21" s="6" t="s">
        <v>63</v>
      </c>
    </row>
    <row r="22" spans="1:6" x14ac:dyDescent="0.25">
      <c r="A22" s="3"/>
      <c r="B22" s="3"/>
      <c r="C22" s="13" t="s">
        <v>48</v>
      </c>
      <c r="D22" s="14"/>
      <c r="E22" s="14">
        <f>A22*D22</f>
        <v>0</v>
      </c>
      <c r="F22" s="14">
        <f>B22*D22</f>
        <v>0</v>
      </c>
    </row>
    <row r="23" spans="1:6" x14ac:dyDescent="0.25">
      <c r="A23" s="3"/>
      <c r="B23" s="3"/>
      <c r="C23" s="13" t="s">
        <v>49</v>
      </c>
      <c r="D23" s="14"/>
      <c r="E23" s="14">
        <f>A23*D23</f>
        <v>0</v>
      </c>
      <c r="F23" s="14">
        <f>B23*D23</f>
        <v>0</v>
      </c>
    </row>
    <row r="24" spans="1:6" x14ac:dyDescent="0.25">
      <c r="A24" s="3"/>
      <c r="B24" s="3"/>
      <c r="C24" s="13" t="s">
        <v>50</v>
      </c>
      <c r="D24" s="14"/>
      <c r="E24" s="14">
        <f>A24*D24</f>
        <v>0</v>
      </c>
      <c r="F24" s="14">
        <f>B24*D24</f>
        <v>0</v>
      </c>
    </row>
    <row r="25" spans="1:6" x14ac:dyDescent="0.25">
      <c r="A25" s="7" t="s">
        <v>58</v>
      </c>
      <c r="B25" s="7"/>
      <c r="C25" s="8"/>
      <c r="D25" s="7"/>
      <c r="E25" s="20">
        <f>SUBTOTAL(109,Table11[Estimated Income])</f>
        <v>0</v>
      </c>
      <c r="F25" s="20">
        <f>SUBTOTAL(109,Table11[Actual Income])</f>
        <v>0</v>
      </c>
    </row>
    <row r="26" spans="1:6" x14ac:dyDescent="0.25">
      <c r="A26" s="3"/>
      <c r="B26" s="3"/>
      <c r="C26" s="12"/>
      <c r="D26" s="3"/>
      <c r="E26" s="3"/>
      <c r="F26" s="3"/>
    </row>
    <row r="27" spans="1:6" x14ac:dyDescent="0.25">
      <c r="A27" s="22" t="s">
        <v>55</v>
      </c>
      <c r="B27" s="23"/>
      <c r="C27" s="23"/>
      <c r="D27" s="23"/>
      <c r="E27" s="23"/>
      <c r="F27" s="24"/>
    </row>
    <row r="28" spans="1:6" x14ac:dyDescent="0.25">
      <c r="A28" s="5" t="s">
        <v>60</v>
      </c>
      <c r="B28" s="5" t="s">
        <v>61</v>
      </c>
      <c r="C28" s="5" t="s">
        <v>59</v>
      </c>
      <c r="D28" s="6" t="s">
        <v>64</v>
      </c>
      <c r="E28" s="6" t="s">
        <v>62</v>
      </c>
      <c r="F28" s="6" t="s">
        <v>63</v>
      </c>
    </row>
    <row r="29" spans="1:6" x14ac:dyDescent="0.25">
      <c r="A29" s="3"/>
      <c r="B29" s="3"/>
      <c r="C29" s="13" t="s">
        <v>51</v>
      </c>
      <c r="D29" s="14"/>
      <c r="E29" s="14">
        <f>A29*D29</f>
        <v>0</v>
      </c>
      <c r="F29" s="14">
        <f>B29*D29</f>
        <v>0</v>
      </c>
    </row>
    <row r="30" spans="1:6" x14ac:dyDescent="0.25">
      <c r="A30" s="3"/>
      <c r="B30" s="3"/>
      <c r="C30" s="13" t="s">
        <v>51</v>
      </c>
      <c r="D30" s="14"/>
      <c r="E30" s="14">
        <f>A30*D30</f>
        <v>0</v>
      </c>
      <c r="F30" s="14">
        <f>B30*D30</f>
        <v>0</v>
      </c>
    </row>
    <row r="31" spans="1:6" x14ac:dyDescent="0.25">
      <c r="A31" s="3"/>
      <c r="B31" s="3"/>
      <c r="C31" s="13" t="s">
        <v>51</v>
      </c>
      <c r="D31" s="14"/>
      <c r="E31" s="14">
        <f>A31*D31</f>
        <v>0</v>
      </c>
      <c r="F31" s="14">
        <f>B31*D31</f>
        <v>0</v>
      </c>
    </row>
    <row r="32" spans="1:6" x14ac:dyDescent="0.25">
      <c r="A32" s="3"/>
      <c r="B32" s="3"/>
      <c r="C32" s="13" t="s">
        <v>51</v>
      </c>
      <c r="D32" s="14"/>
      <c r="E32" s="14">
        <f>A32*D32</f>
        <v>0</v>
      </c>
      <c r="F32" s="14">
        <f>B32*D32</f>
        <v>0</v>
      </c>
    </row>
    <row r="33" spans="1:6" x14ac:dyDescent="0.25">
      <c r="A33" s="7" t="s">
        <v>58</v>
      </c>
      <c r="B33" s="7"/>
      <c r="C33" s="8"/>
      <c r="D33" s="7"/>
      <c r="E33" s="20">
        <f>SUBTOTAL(109,Table12[Estimated Income])</f>
        <v>0</v>
      </c>
      <c r="F33" s="20">
        <f>SUBTOTAL(109,Table12[Actual Income])</f>
        <v>0</v>
      </c>
    </row>
  </sheetData>
  <mergeCells count="1">
    <mergeCell ref="A1:F1"/>
  </mergeCells>
  <phoneticPr fontId="1" type="noConversion"/>
  <printOptions horizontalCentered="1"/>
  <pageMargins left="0.75" right="0.75" top="1" bottom="1" header="0.5" footer="0.5"/>
  <pageSetup fitToHeight="0" orientation="landscape" r:id="rId1"/>
  <headerFooter alignWithMargins="0"/>
  <ignoredErrors>
    <ignoredError sqref="E15:E17 F15:F17 E22:E24 F22:F24 E29:E32 F29:F32" emptyCellReference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G9"/>
  <sheetViews>
    <sheetView showGridLines="0" zoomScaleNormal="100" workbookViewId="0">
      <selection sqref="A1:G1"/>
    </sheetView>
  </sheetViews>
  <sheetFormatPr defaultColWidth="9.109375" defaultRowHeight="13.2" x14ac:dyDescent="0.25"/>
  <cols>
    <col min="1" max="1" width="25.44140625" style="1" customWidth="1"/>
    <col min="2" max="3" width="21" style="1" customWidth="1"/>
    <col min="4" max="4" width="12.109375" style="1" bestFit="1" customWidth="1"/>
    <col min="5" max="6" width="9.109375" style="1"/>
    <col min="7" max="7" width="39.6640625" style="1" customWidth="1"/>
    <col min="8" max="16384" width="9.109375" style="1"/>
  </cols>
  <sheetData>
    <row r="1" spans="1:7" ht="30.75" customHeight="1" x14ac:dyDescent="0.25">
      <c r="A1" s="34" t="s">
        <v>56</v>
      </c>
      <c r="B1" s="35"/>
      <c r="C1" s="35"/>
      <c r="D1" s="35"/>
      <c r="E1" s="35"/>
      <c r="F1" s="35"/>
      <c r="G1" s="35"/>
    </row>
    <row r="2" spans="1:7" ht="21" customHeight="1" thickBot="1" x14ac:dyDescent="0.3">
      <c r="A2" s="36" t="s">
        <v>42</v>
      </c>
      <c r="B2" s="37"/>
      <c r="C2" s="11"/>
      <c r="D2" s="11"/>
      <c r="E2" s="11"/>
      <c r="F2" s="11"/>
      <c r="G2" s="11"/>
    </row>
    <row r="3" spans="1:7" ht="21.6" thickTop="1" x14ac:dyDescent="0.4">
      <c r="A3" s="25"/>
    </row>
    <row r="4" spans="1:7" x14ac:dyDescent="0.25">
      <c r="A4" s="3"/>
      <c r="B4" s="3"/>
      <c r="C4" s="12"/>
    </row>
    <row r="5" spans="1:7" ht="18" customHeight="1" x14ac:dyDescent="0.3">
      <c r="A5" s="27"/>
      <c r="B5" s="28" t="s">
        <v>5</v>
      </c>
      <c r="C5" s="28" t="s">
        <v>6</v>
      </c>
    </row>
    <row r="6" spans="1:7" ht="13.8" x14ac:dyDescent="0.25">
      <c r="A6" s="29" t="s">
        <v>38</v>
      </c>
      <c r="B6" s="30">
        <f>Income!E4</f>
        <v>1936</v>
      </c>
      <c r="C6" s="30">
        <f>Income!F4</f>
        <v>1831</v>
      </c>
    </row>
    <row r="7" spans="1:7" ht="13.8" x14ac:dyDescent="0.25">
      <c r="A7" s="29" t="s">
        <v>39</v>
      </c>
      <c r="B7" s="30">
        <f>Expenses!F4</f>
        <v>700</v>
      </c>
      <c r="C7" s="30">
        <f>Expenses!G4</f>
        <v>300</v>
      </c>
    </row>
    <row r="8" spans="1:7" ht="15" x14ac:dyDescent="0.25">
      <c r="A8" s="26"/>
      <c r="B8" s="26"/>
      <c r="C8" s="26"/>
    </row>
    <row r="9" spans="1:7" ht="18" customHeight="1" x14ac:dyDescent="0.3">
      <c r="A9" s="31" t="s">
        <v>40</v>
      </c>
      <c r="B9" s="32">
        <f>B6-B7</f>
        <v>1236</v>
      </c>
      <c r="C9" s="33">
        <f>C6-C7</f>
        <v>1531</v>
      </c>
    </row>
  </sheetData>
  <mergeCells count="2">
    <mergeCell ref="A1:G1"/>
    <mergeCell ref="A2:B2"/>
  </mergeCells>
  <phoneticPr fontId="1" type="noConversion"/>
  <printOptions horizontalCentered="1"/>
  <pageMargins left="0.75" right="0.75" top="1" bottom="1" header="0.5" footer="0.5"/>
  <pageSetup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CFF4E0-FDC3-4E05-B930-722835759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Income</vt:lpstr>
      <vt:lpstr>Profit - Loss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Jarvis</dc:creator>
  <cp:lastModifiedBy>RABIA MAQSOOD</cp:lastModifiedBy>
  <cp:lastPrinted>2021-01-16T19:34:43Z</cp:lastPrinted>
  <dcterms:created xsi:type="dcterms:W3CDTF">2015-07-22T13:30:40Z</dcterms:created>
  <dcterms:modified xsi:type="dcterms:W3CDTF">2021-01-16T19:38:21Z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